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xr:revisionPtr revIDLastSave="0" documentId="13_ncr:11_{68BBD614-AAB0-4C09-BADE-9B198E55C702}" xr6:coauthVersionLast="45" xr6:coauthVersionMax="45" xr10:uidLastSave="{00000000-0000-0000-0000-000000000000}"/>
  <bookViews>
    <workbookView xWindow="-108" yWindow="-108" windowWidth="23256" windowHeight="12576" activeTab="1" xr2:uid="{00000000-000D-0000-FFFF-FFFF00000000}"/>
  </bookViews>
  <sheets>
    <sheet name="Start" sheetId="2" r:id="rId1"/>
    <sheet name="Financial Recovery Plan"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4" i="1" l="1"/>
  <c r="K42" i="1"/>
  <c r="K36" i="1"/>
  <c r="E51" i="1"/>
  <c r="E23" i="1"/>
  <c r="E30" i="1"/>
  <c r="E31" i="1"/>
  <c r="E24" i="1"/>
  <c r="E15" i="1" l="1"/>
  <c r="E16" i="1"/>
  <c r="E17" i="1"/>
  <c r="E18" i="1"/>
  <c r="E19" i="1"/>
  <c r="E20" i="1"/>
  <c r="E21" i="1"/>
  <c r="E22" i="1"/>
  <c r="C12" i="1"/>
  <c r="C7" i="1"/>
  <c r="K35" i="1"/>
  <c r="K37" i="1"/>
  <c r="K38" i="1"/>
  <c r="K15" i="1"/>
  <c r="K16" i="1"/>
  <c r="K17" i="1"/>
  <c r="K18" i="1"/>
  <c r="K19" i="1"/>
  <c r="E50" i="1"/>
  <c r="E52" i="1"/>
  <c r="E53" i="1"/>
  <c r="E54" i="1"/>
  <c r="E55" i="1"/>
  <c r="E44" i="1"/>
  <c r="E45" i="1"/>
  <c r="E46" i="1"/>
  <c r="E37" i="1"/>
  <c r="E38" i="1"/>
  <c r="E39" i="1"/>
  <c r="E40" i="1"/>
  <c r="E28" i="1"/>
  <c r="E29" i="1"/>
  <c r="E32" i="1"/>
  <c r="E33" i="1"/>
  <c r="E25" i="1" l="1"/>
  <c r="E47" i="1"/>
  <c r="E34" i="1"/>
  <c r="E41" i="1"/>
  <c r="K32" i="1"/>
  <c r="K39" i="1"/>
  <c r="K4" i="1"/>
  <c r="K46" i="1"/>
  <c r="K6" i="1"/>
  <c r="E56" i="1"/>
  <c r="K20" i="1"/>
  <c r="K8" i="1" l="1"/>
</calcChain>
</file>

<file path=xl/sharedStrings.xml><?xml version="1.0" encoding="utf-8"?>
<sst xmlns="http://schemas.openxmlformats.org/spreadsheetml/2006/main" count="126" uniqueCount="85">
  <si>
    <t>Extra income</t>
  </si>
  <si>
    <t>Total monthly income</t>
  </si>
  <si>
    <t>HOUSING</t>
  </si>
  <si>
    <t>Projected Cost</t>
  </si>
  <si>
    <t>Actual Cost</t>
  </si>
  <si>
    <t>Difference</t>
  </si>
  <si>
    <t>ENTERTAINMENT</t>
  </si>
  <si>
    <t>Mortgage or rent</t>
  </si>
  <si>
    <t>Electricity</t>
  </si>
  <si>
    <t>Movies</t>
  </si>
  <si>
    <t>Gas</t>
  </si>
  <si>
    <t>Concerts</t>
  </si>
  <si>
    <t>Water and sewer</t>
  </si>
  <si>
    <t>Sporting events</t>
  </si>
  <si>
    <t>Other</t>
  </si>
  <si>
    <t>Maintenance or repairs</t>
  </si>
  <si>
    <t>Supplies</t>
  </si>
  <si>
    <t>TRANSPORTATION</t>
  </si>
  <si>
    <t>Credit card</t>
  </si>
  <si>
    <t>Insurance</t>
  </si>
  <si>
    <t>Maintenance</t>
  </si>
  <si>
    <t>INSURANCE</t>
  </si>
  <si>
    <t>Health</t>
  </si>
  <si>
    <t>Life</t>
  </si>
  <si>
    <t>Retirement account</t>
  </si>
  <si>
    <t>FOOD</t>
  </si>
  <si>
    <t>Investment account</t>
  </si>
  <si>
    <t>Groceries</t>
  </si>
  <si>
    <t>Dry cleaning</t>
  </si>
  <si>
    <t>Subtotal</t>
  </si>
  <si>
    <t>Note: </t>
  </si>
  <si>
    <t>Additional instructions have been provided in column A in PERSONAL MONTHLY BUDGET worksheet. This text has been intentionally hidden. To remove text, select column A, then select DELETE. To unhide text, select column A, then change font color.</t>
  </si>
  <si>
    <t>To learn more about tables in the worksheet, press SHIFT and then F10 within a table, select the TABLE option, and then select ALTERNATIVE TEXT.</t>
  </si>
  <si>
    <t>Projected Monthly Income</t>
  </si>
  <si>
    <t>Actual Monthly Income</t>
  </si>
  <si>
    <t>Projected Balance
(Projected income minus expenses)</t>
  </si>
  <si>
    <t>Actual Balance
(Actual income minus expenses)</t>
  </si>
  <si>
    <t>Difference
(Actual minus projected)</t>
  </si>
  <si>
    <t>Total Projected Cost</t>
  </si>
  <si>
    <t>Total Actual Cost</t>
  </si>
  <si>
    <t>Total Difference</t>
  </si>
  <si>
    <t>Your Financial Recovery Plan</t>
  </si>
  <si>
    <t>Plan to Increase Income:</t>
  </si>
  <si>
    <t>Take on gig work</t>
  </si>
  <si>
    <t>Sell old clothing online</t>
  </si>
  <si>
    <t>Phone/Internet</t>
  </si>
  <si>
    <t>TV</t>
  </si>
  <si>
    <t>Petrol</t>
  </si>
  <si>
    <t>Bus/taxi/tube fare</t>
  </si>
  <si>
    <t>Restaurants/Takeaway</t>
  </si>
  <si>
    <t>Car payment</t>
  </si>
  <si>
    <t>Home/Renter</t>
  </si>
  <si>
    <t>Regular Income</t>
  </si>
  <si>
    <t>Council Tax</t>
  </si>
  <si>
    <t>Gym membership</t>
  </si>
  <si>
    <t>Organization fees</t>
  </si>
  <si>
    <t>Theatre</t>
  </si>
  <si>
    <t>Debts</t>
  </si>
  <si>
    <t>Student Loan</t>
  </si>
  <si>
    <t>Personal Loan</t>
  </si>
  <si>
    <t>Bank Overdraft</t>
  </si>
  <si>
    <t>Medical Bill</t>
  </si>
  <si>
    <t>Overdue Rent</t>
  </si>
  <si>
    <t>PERSONAL</t>
  </si>
  <si>
    <t>Charitable donations</t>
  </si>
  <si>
    <t>Gifts</t>
  </si>
  <si>
    <t>Debt Repayment Plan</t>
  </si>
  <si>
    <t>Debt Snowfall Method</t>
  </si>
  <si>
    <t>Savings account</t>
  </si>
  <si>
    <t>Actual Savings</t>
  </si>
  <si>
    <t>Monthly Contribution</t>
  </si>
  <si>
    <t>SAVINGS/INVESTMENTS</t>
  </si>
  <si>
    <t>Total Amount Owed</t>
  </si>
  <si>
    <t>Interest Rate</t>
  </si>
  <si>
    <t>Monthly Payment</t>
  </si>
  <si>
    <t>Plan to Cut Spending:</t>
  </si>
  <si>
    <t>switch provider</t>
  </si>
  <si>
    <t>Plan to Increase Savings:</t>
  </si>
  <si>
    <t>Sell collectibles online</t>
  </si>
  <si>
    <t>How to Use the Financial Recovery Plan</t>
  </si>
  <si>
    <t xml:space="preserve">Fill out this Financial Recovery Plan based on the information from your Financial Health Checkup worksheet from chapter 3. </t>
  </si>
  <si>
    <t>1. Enter the amount you expect to spend on each item in the "projected cost" column.</t>
  </si>
  <si>
    <t>2. Write down your plan to increase your income and savings and decrease your debt and spending</t>
  </si>
  <si>
    <t>3. At the end of the month, fill in the amount you actually spent on each item</t>
  </si>
  <si>
    <t>4. The Projected Balance, Actual Balance, and Difference are auto calculated for you. This tool will help you reassess whether your financial recovery plan is working for you and what you may need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</si>
</sst>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
    <numFmt numFmtId="165" formatCode="[&lt;=9999999]###\-####;\(###\)\ ###\-####"/>
    <numFmt numFmtId="167" formatCode="[$£-809]#,##0.00"/>
    <numFmt numFmtId="168" formatCode="0.0%"/>
  </numFmts>
  <fonts count="22">
    <font>
      <sz val="10"/>
      <color theme="1" tint="0.2499465926084170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1" tint="0.24994659260841701"/>
      <name val="Lucida Sans"/>
      <family val="2"/>
      <scheme val="minor"/>
    </font>
    <font>
      <b/>
      <sz val="11"/>
      <color theme="1" tint="0.24994659260841701"/>
      <name val="Lucida Sans"/>
      <family val="2"/>
      <scheme val="minor"/>
    </font>
    <font>
      <sz val="12"/>
      <name val="Lucida Sans"/>
      <family val="2"/>
      <charset val="238"/>
      <scheme val="minor"/>
    </font>
    <font>
      <sz val="11"/>
      <color theme="4" tint="-0.499984740745262"/>
      <name val="Lucida Sans"/>
      <family val="2"/>
      <scheme val="minor"/>
    </font>
    <font>
      <sz val="14"/>
      <color theme="0"/>
      <name val="Rockwell"/>
      <family val="1"/>
      <scheme val="major"/>
    </font>
    <font>
      <b/>
      <sz val="12"/>
      <name val="Lucida Sans"/>
      <family val="2"/>
      <charset val="238"/>
      <scheme val="min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0"/>
      <color theme="1" tint="0.24994659260841701"/>
      <name val="Lucida Sans"/>
      <family val="2"/>
      <scheme val="minor"/>
    </font>
    <font>
      <sz val="12"/>
      <color theme="2" tint="0.79995117038483843"/>
      <name val="Rockwell"/>
      <family val="1"/>
      <scheme val="major"/>
    </font>
    <font>
      <sz val="12"/>
      <name val="Lucida Sans"/>
      <family val="2"/>
      <scheme val="minor"/>
    </font>
    <font>
      <sz val="36"/>
      <color theme="0"/>
      <name val="Rockwell"/>
      <family val="1"/>
      <scheme val="major"/>
    </font>
    <font>
      <sz val="12"/>
      <name val="Rockwell"/>
      <family val="1"/>
      <scheme val="major"/>
    </font>
    <font>
      <sz val="12"/>
      <color theme="1" tint="0.24994659260841701"/>
      <name val="Lucida Sans"/>
      <family val="1"/>
      <scheme val="minor"/>
    </font>
    <font>
      <sz val="12"/>
      <name val="Lucida Sans"/>
      <family val="1"/>
      <scheme val="minor"/>
    </font>
    <font>
      <sz val="16"/>
      <color theme="0"/>
      <name val="Rockwell"/>
      <family val="1"/>
      <scheme val="major"/>
    </font>
  </fonts>
  <fills count="7">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2"/>
        <bgColor theme="2" tint="0.79995117038483843"/>
      </patternFill>
    </fill>
    <fill>
      <patternFill patternType="solid">
        <fgColor rgb="FF34849F"/>
        <bgColor indexed="64"/>
      </patternFill>
    </fill>
    <fill>
      <patternFill patternType="solid">
        <fgColor theme="0" tint="-0.249977111117893"/>
        <bgColor theme="2" tint="0.79995117038483843"/>
      </patternFill>
    </fill>
  </fills>
  <borders count="15">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7">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165" fontId="8" fillId="0" borderId="0" applyFont="0" applyFill="0" applyBorder="0" applyAlignment="0" applyProtection="0"/>
    <xf numFmtId="14" fontId="8" fillId="0" borderId="0" applyFont="0" applyFill="0" applyBorder="0" applyAlignment="0" applyProtection="0"/>
    <xf numFmtId="9" fontId="14" fillId="0" borderId="0" applyFont="0" applyFill="0" applyBorder="0" applyAlignment="0" applyProtection="0"/>
  </cellStyleXfs>
  <cellXfs count="45">
    <xf numFmtId="0" fontId="0" fillId="0" borderId="0" xfId="0"/>
    <xf numFmtId="0" fontId="5" fillId="0" borderId="0" xfId="0" applyFont="1" applyAlignment="1">
      <alignment vertical="center" wrapText="1"/>
    </xf>
    <xf numFmtId="0" fontId="0" fillId="0" borderId="0" xfId="0" applyAlignment="1">
      <alignment vertical="center"/>
    </xf>
    <xf numFmtId="164" fontId="11" fillId="0" borderId="0" xfId="0" applyNumberFormat="1" applyFont="1" applyAlignment="1">
      <alignment vertical="center"/>
    </xf>
    <xf numFmtId="0" fontId="6" fillId="0" borderId="0" xfId="0" applyFont="1" applyAlignment="1">
      <alignment wrapText="1"/>
    </xf>
    <xf numFmtId="164" fontId="0" fillId="0" borderId="0" xfId="0" applyNumberFormat="1"/>
    <xf numFmtId="164" fontId="2" fillId="0" borderId="0" xfId="0" applyNumberFormat="1" applyFont="1"/>
    <xf numFmtId="164" fontId="1" fillId="0" borderId="0" xfId="0" applyNumberFormat="1" applyFont="1"/>
    <xf numFmtId="164" fontId="2" fillId="0" borderId="0" xfId="2" applyNumberFormat="1" applyBorder="1" applyAlignment="1">
      <alignment vertical="center"/>
    </xf>
    <xf numFmtId="164" fontId="3" fillId="0" borderId="0" xfId="0" applyNumberFormat="1" applyFont="1" applyAlignment="1">
      <alignment vertical="center"/>
    </xf>
    <xf numFmtId="164" fontId="11" fillId="0" borderId="0" xfId="0" applyNumberFormat="1" applyFont="1"/>
    <xf numFmtId="164" fontId="13" fillId="0" borderId="0" xfId="0" applyNumberFormat="1" applyFont="1" applyAlignment="1">
      <alignment vertical="center"/>
    </xf>
    <xf numFmtId="164" fontId="11" fillId="0" borderId="0" xfId="0" applyNumberFormat="1" applyFont="1" applyAlignment="1">
      <alignment horizontal="center"/>
    </xf>
    <xf numFmtId="164" fontId="0" fillId="0" borderId="0" xfId="0" applyNumberFormat="1" applyAlignment="1">
      <alignment horizontal="center"/>
    </xf>
    <xf numFmtId="9" fontId="11" fillId="0" borderId="0" xfId="6" applyFont="1" applyAlignment="1">
      <alignment vertical="center"/>
    </xf>
    <xf numFmtId="167" fontId="11" fillId="0" borderId="0" xfId="0" applyNumberFormat="1" applyFont="1" applyAlignment="1">
      <alignment vertical="center"/>
    </xf>
    <xf numFmtId="164" fontId="9" fillId="5" borderId="4" xfId="3" applyNumberFormat="1" applyFont="1" applyFill="1" applyBorder="1" applyAlignment="1">
      <alignment horizontal="center" vertical="center"/>
    </xf>
    <xf numFmtId="164" fontId="9" fillId="5" borderId="4" xfId="3" applyNumberFormat="1" applyFont="1" applyFill="1" applyBorder="1" applyAlignment="1">
      <alignment horizontal="center" vertical="center"/>
    </xf>
    <xf numFmtId="164" fontId="9" fillId="5" borderId="5" xfId="3" applyNumberFormat="1" applyFont="1" applyFill="1" applyBorder="1" applyAlignment="1">
      <alignment horizontal="center" vertical="center"/>
    </xf>
    <xf numFmtId="164" fontId="9" fillId="5" borderId="7" xfId="3" applyNumberFormat="1" applyFont="1" applyFill="1" applyBorder="1" applyAlignment="1">
      <alignment horizontal="center" vertical="center"/>
    </xf>
    <xf numFmtId="164" fontId="16" fillId="4" borderId="0" xfId="0" applyNumberFormat="1" applyFont="1" applyFill="1" applyBorder="1" applyAlignment="1">
      <alignment vertical="center"/>
    </xf>
    <xf numFmtId="164" fontId="7" fillId="2" borderId="8" xfId="2" applyNumberFormat="1" applyFont="1" applyFill="1" applyBorder="1" applyAlignment="1">
      <alignment horizontal="center" vertical="center" wrapText="1"/>
    </xf>
    <xf numFmtId="164" fontId="7" fillId="2" borderId="6" xfId="2" applyNumberFormat="1" applyFont="1" applyFill="1" applyBorder="1" applyAlignment="1">
      <alignment horizontal="center" vertical="center" wrapText="1"/>
    </xf>
    <xf numFmtId="164" fontId="7" fillId="2" borderId="9" xfId="2" applyNumberFormat="1" applyFont="1" applyFill="1" applyBorder="1" applyAlignment="1">
      <alignment horizontal="center" vertical="center" wrapText="1"/>
    </xf>
    <xf numFmtId="164" fontId="7" fillId="2" borderId="10" xfId="2" applyNumberFormat="1" applyFont="1" applyFill="1" applyBorder="1" applyAlignment="1">
      <alignment horizontal="center" vertical="center" wrapText="1"/>
    </xf>
    <xf numFmtId="164" fontId="7" fillId="2" borderId="11" xfId="2" applyNumberFormat="1" applyFont="1" applyFill="1" applyBorder="1" applyAlignment="1">
      <alignment horizontal="center" vertical="center" wrapText="1"/>
    </xf>
    <xf numFmtId="164" fontId="7" fillId="2" borderId="12" xfId="2" applyNumberFormat="1" applyFont="1" applyFill="1" applyBorder="1" applyAlignment="1">
      <alignment horizontal="center" vertical="center" wrapText="1"/>
    </xf>
    <xf numFmtId="164" fontId="16" fillId="4" borderId="0" xfId="0" applyNumberFormat="1" applyFont="1" applyFill="1" applyBorder="1" applyAlignment="1">
      <alignment horizontal="right" vertical="center"/>
    </xf>
    <xf numFmtId="167" fontId="16" fillId="4" borderId="0" xfId="0" applyNumberFormat="1" applyFont="1" applyFill="1" applyBorder="1" applyAlignment="1">
      <alignment vertical="center"/>
    </xf>
    <xf numFmtId="167" fontId="16" fillId="6" borderId="0" xfId="0" applyNumberFormat="1" applyFont="1" applyFill="1" applyBorder="1" applyAlignment="1">
      <alignment vertical="center"/>
    </xf>
    <xf numFmtId="164" fontId="11" fillId="0" borderId="0" xfId="0" applyNumberFormat="1" applyFont="1" applyAlignment="1">
      <alignment horizontal="center"/>
    </xf>
    <xf numFmtId="164" fontId="12" fillId="5" borderId="0" xfId="0" applyNumberFormat="1" applyFont="1" applyFill="1" applyAlignment="1">
      <alignment vertical="center"/>
    </xf>
    <xf numFmtId="0" fontId="19" fillId="0" borderId="0" xfId="0" applyFont="1" applyAlignment="1">
      <alignment vertical="center"/>
    </xf>
    <xf numFmtId="164" fontId="19" fillId="0" borderId="0" xfId="0" applyNumberFormat="1" applyFont="1" applyAlignment="1">
      <alignment vertical="center"/>
    </xf>
    <xf numFmtId="164" fontId="12" fillId="5" borderId="4" xfId="3" applyNumberFormat="1" applyFont="1" applyFill="1" applyBorder="1" applyAlignment="1">
      <alignment horizontal="center" vertical="center"/>
    </xf>
    <xf numFmtId="168" fontId="11" fillId="0" borderId="0" xfId="6" applyNumberFormat="1" applyFont="1" applyAlignment="1">
      <alignment vertical="center"/>
    </xf>
    <xf numFmtId="167" fontId="10" fillId="3" borderId="13" xfId="0" applyNumberFormat="1" applyFont="1" applyFill="1" applyBorder="1" applyAlignment="1">
      <alignment horizontal="center" vertical="center"/>
    </xf>
    <xf numFmtId="167" fontId="10" fillId="3" borderId="14" xfId="0" applyNumberFormat="1" applyFont="1" applyFill="1" applyBorder="1" applyAlignment="1">
      <alignment horizontal="center" vertical="center"/>
    </xf>
    <xf numFmtId="164" fontId="19" fillId="0" borderId="0" xfId="0" applyNumberFormat="1" applyFont="1"/>
    <xf numFmtId="164" fontId="17" fillId="5" borderId="0" xfId="1" applyNumberFormat="1" applyFont="1" applyFill="1" applyBorder="1" applyAlignment="1">
      <alignment horizontal="center" vertical="center"/>
    </xf>
    <xf numFmtId="164" fontId="15" fillId="5" borderId="4" xfId="3" applyNumberFormat="1" applyFont="1" applyFill="1" applyBorder="1" applyAlignment="1">
      <alignment horizontal="center" vertical="center"/>
    </xf>
    <xf numFmtId="164" fontId="18" fillId="0" borderId="0" xfId="0" applyNumberFormat="1" applyFont="1" applyFill="1" applyBorder="1" applyAlignment="1">
      <alignment vertical="center"/>
    </xf>
    <xf numFmtId="164" fontId="20" fillId="0" borderId="0" xfId="0" applyNumberFormat="1" applyFont="1" applyFill="1" applyBorder="1" applyAlignment="1">
      <alignment vertical="center"/>
    </xf>
    <xf numFmtId="164" fontId="19" fillId="0" borderId="0" xfId="0" applyNumberFormat="1" applyFont="1" applyFill="1" applyBorder="1" applyAlignment="1">
      <alignment vertical="center"/>
    </xf>
    <xf numFmtId="0" fontId="21" fillId="5" borderId="0" xfId="2" applyFont="1" applyFill="1" applyBorder="1" applyAlignment="1">
      <alignment horizontal="center" vertical="center"/>
    </xf>
  </cellXfs>
  <cellStyles count="7">
    <cellStyle name="Date" xfId="5" xr:uid="{FE33F3B2-B201-45AD-A81E-81BCB12ED9D2}"/>
    <cellStyle name="Heading 1" xfId="1" builtinId="16" customBuiltin="1"/>
    <cellStyle name="Heading 2" xfId="2" builtinId="17" customBuiltin="1"/>
    <cellStyle name="Heading 3" xfId="3" builtinId="18" customBuiltin="1"/>
    <cellStyle name="Normal" xfId="0" builtinId="0" customBuiltin="1"/>
    <cellStyle name="Percent" xfId="6" builtinId="5"/>
    <cellStyle name="Phone" xfId="4" xr:uid="{70E46558-98AC-446F-861A-54F270CBD905}"/>
  </cellStyles>
  <dxfs count="115">
    <dxf>
      <font>
        <b val="0"/>
        <i val="0"/>
        <strike val="0"/>
        <condense val="0"/>
        <extend val="0"/>
        <outline val="0"/>
        <shadow val="0"/>
        <u val="none"/>
        <vertAlign val="baseline"/>
        <sz val="12"/>
        <color theme="1" tint="0.24994659260841701"/>
        <name val="Lucida Sans"/>
        <family val="1"/>
        <scheme val="minor"/>
      </font>
      <numFmt numFmtId="164" formatCode="&quot;$&quot;#,##0.0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1"/>
        <scheme val="min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1"/>
        <scheme val="min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1"/>
        <scheme val="min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1"/>
        <scheme val="minor"/>
      </font>
      <numFmt numFmtId="164" formatCode="&quot;$&quot;#,##0.0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1"/>
        <scheme val="minor"/>
      </font>
      <numFmt numFmtId="164" formatCode="&quot;$&quot;#,##0.0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1"/>
        <scheme val="minor"/>
      </font>
      <numFmt numFmtId="164" formatCode="&quot;$&quot;#,##0.0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1"/>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1"/>
        <scheme val="minor"/>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Rockwell"/>
        <family val="1"/>
        <scheme val="major"/>
      </font>
      <numFmt numFmtId="164" formatCode="&quot;$&quot;#,##0.00"/>
      <fill>
        <patternFill patternType="solid">
          <fgColor indexed="64"/>
          <bgColor rgb="FF34849F"/>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Rockwell"/>
        <family val="1"/>
        <scheme val="major"/>
      </font>
      <numFmt numFmtId="164" formatCode="&quot;$&quot;#,##0.00"/>
      <fill>
        <patternFill patternType="solid">
          <fgColor indexed="64"/>
          <bgColor rgb="FF34849F"/>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Rockwell"/>
        <family val="1"/>
        <scheme val="major"/>
      </font>
      <numFmt numFmtId="164" formatCode="&quot;$&quot;#,##0.00"/>
      <fill>
        <patternFill patternType="solid">
          <fgColor indexed="64"/>
          <bgColor rgb="FF34849F"/>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Rockwell"/>
        <family val="1"/>
        <scheme val="major"/>
      </font>
      <numFmt numFmtId="164" formatCode="&quot;$&quot;#,##0.00"/>
      <fill>
        <patternFill patternType="solid">
          <fgColor indexed="64"/>
          <bgColor rgb="FF34849F"/>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809]#,##0.00"/>
      <alignment horizontal="general" vertical="center" textRotation="0" wrapText="0" indent="0" justifyLastLine="0" shrinkToFit="0" readingOrder="0"/>
    </dxf>
    <dxf>
      <font>
        <strike val="0"/>
        <outline val="0"/>
        <shadow val="0"/>
        <u val="none"/>
        <vertAlign val="baseline"/>
        <sz val="12"/>
        <color theme="1" tint="0.24994659260841701"/>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family val="1"/>
      </font>
      <numFmt numFmtId="164" formatCode="&quot;$&quot;#,##0.00"/>
    </dxf>
    <dxf>
      <font>
        <b val="0"/>
        <i val="0"/>
        <strike val="0"/>
        <condense val="0"/>
        <extend val="0"/>
        <outline val="0"/>
        <shadow val="0"/>
        <u val="none"/>
        <vertAlign val="baseline"/>
        <sz val="12"/>
        <color theme="1" tint="0.24994659260841701"/>
        <name val="Rockwell"/>
        <family val="1"/>
        <scheme val="major"/>
      </font>
      <numFmt numFmtId="164"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family val="1"/>
      </font>
      <numFmt numFmtId="164" formatCode="&quot;$&quot;#,##0.00"/>
    </dxf>
    <dxf>
      <font>
        <b val="0"/>
        <i val="0"/>
        <strike val="0"/>
        <condense val="0"/>
        <extend val="0"/>
        <outline val="0"/>
        <shadow val="0"/>
        <u val="none"/>
        <vertAlign val="baseline"/>
        <sz val="12"/>
        <color theme="1" tint="0.24994659260841701"/>
        <name val="Rockwell"/>
        <family val="1"/>
        <scheme val="major"/>
      </font>
      <numFmt numFmtId="164"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name val="Rockwell"/>
        <family val="1"/>
        <scheme val="maj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family val="1"/>
      </font>
      <numFmt numFmtId="164" formatCode="&quot;$&quot;#,##0.00"/>
    </dxf>
    <dxf>
      <font>
        <strike val="0"/>
        <outline val="0"/>
        <shadow val="0"/>
        <u val="none"/>
        <vertAlign val="baseline"/>
        <sz val="12"/>
        <color theme="1" tint="0.24994659260841701"/>
        <name val="Rockwell"/>
        <family val="1"/>
        <scheme val="major"/>
      </font>
      <numFmt numFmtId="164" formatCode="&quot;$&quot;#,##0.00"/>
      <alignment horizontal="general" vertical="center"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Address Book" pivot="0" count="5" xr9:uid="{00000000-0011-0000-FFFF-FFFF00000000}">
      <tableStyleElement type="wholeTable" dxfId="114"/>
      <tableStyleElement type="headerRow" dxfId="113"/>
      <tableStyleElement type="totalRow" dxfId="112"/>
      <tableStyleElement type="firstRowStripe" dxfId="111"/>
      <tableStyleElement type="secondRowStripe" dxfId="110"/>
    </tableStyle>
    <tableStyle name="Personal monthly budget" pivot="0" count="7" xr9:uid="{DF2684C2-C435-47FA-9646-E632C3AE8948}">
      <tableStyleElement type="wholeTable" dxfId="109"/>
      <tableStyleElement type="headerRow" dxfId="108"/>
      <tableStyleElement type="totalRow" dxfId="107"/>
      <tableStyleElement type="firstColumn" dxfId="106"/>
      <tableStyleElement type="lastColumn" dxfId="105"/>
      <tableStyleElement type="firstRowStripe" dxfId="104"/>
      <tableStyleElement type="firstColumnStripe" dxfId="103"/>
    </tableStyle>
  </tableStyles>
  <colors>
    <mruColors>
      <color rgb="FF3484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1203591</xdr:colOff>
      <xdr:row>1</xdr:row>
      <xdr:rowOff>162975</xdr:rowOff>
    </xdr:from>
    <xdr:to>
      <xdr:col>10</xdr:col>
      <xdr:colOff>751016</xdr:colOff>
      <xdr:row>2</xdr:row>
      <xdr:rowOff>8194</xdr:rowOff>
    </xdr:to>
    <xdr:pic>
      <xdr:nvPicPr>
        <xdr:cNvPr id="2" name="Picture 1" descr="Decorative Element&#10;">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8688" y="335040"/>
          <a:ext cx="754908" cy="746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33838</xdr:colOff>
      <xdr:row>1</xdr:row>
      <xdr:rowOff>501199</xdr:rowOff>
    </xdr:from>
    <xdr:to>
      <xdr:col>1</xdr:col>
      <xdr:colOff>1295316</xdr:colOff>
      <xdr:row>1</xdr:row>
      <xdr:rowOff>884329</xdr:rowOff>
    </xdr:to>
    <xdr:pic>
      <xdr:nvPicPr>
        <xdr:cNvPr id="7" name="Picture 6">
          <a:extLst>
            <a:ext uri="{FF2B5EF4-FFF2-40B4-BE49-F238E27FC236}">
              <a16:creationId xmlns:a16="http://schemas.microsoft.com/office/drawing/2014/main" id="{5CF8BFE4-9AFA-4D7B-8F64-FD487436C54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742" t="56762" r="51556" b="36366"/>
        <a:stretch/>
      </xdr:blipFill>
      <xdr:spPr>
        <a:xfrm>
          <a:off x="255064" y="673264"/>
          <a:ext cx="1261478" cy="38313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14:F25" totalsRowCount="1" headerRowDxfId="102" dataDxfId="101" totalsRowDxfId="100">
  <autoFilter ref="B14:F24" xr:uid="{00000000-0009-0000-0100-000001000000}">
    <filterColumn colId="0" hiddenButton="1"/>
    <filterColumn colId="1" hiddenButton="1"/>
    <filterColumn colId="2" hiddenButton="1"/>
    <filterColumn colId="3" hiddenButton="1"/>
    <filterColumn colId="4" hiddenButton="1"/>
  </autoFilter>
  <tableColumns count="5">
    <tableColumn id="1" xr3:uid="{00000000-0010-0000-0000-000001000000}" name="HOUSING" totalsRowLabel="Subtotal" dataDxfId="50" totalsRowDxfId="46"/>
    <tableColumn id="2" xr3:uid="{00000000-0010-0000-0000-000002000000}" name="Projected Cost" dataDxfId="49" totalsRowDxfId="45"/>
    <tableColumn id="3" xr3:uid="{00000000-0010-0000-0000-000003000000}" name="Actual Cost" dataDxfId="48" totalsRowDxfId="44"/>
    <tableColumn id="4" xr3:uid="{00000000-0010-0000-0000-000004000000}" name="Difference" totalsRowFunction="sum" dataDxfId="41" totalsRowDxfId="43">
      <calculatedColumnFormula>Housing[[#This Row],[Projected Cost]]-Housing[[#This Row],[Actual Cost]]</calculatedColumnFormula>
    </tableColumn>
    <tableColumn id="5" xr3:uid="{9384C5DA-6621-422B-9E27-9F96B993AF0D}" name="Plan to Cut Spending:" dataDxfId="42"/>
  </tableColumns>
  <tableStyleInfo name="Address Book" showFirstColumn="1" showLastColumn="1" showRowStripes="1" showColumnStripes="0"/>
  <extLst>
    <ext xmlns:x14="http://schemas.microsoft.com/office/spreadsheetml/2009/9/main" uri="{504A1905-F514-4f6f-8877-14C23A59335A}">
      <x14:table altTextSummary="Enter Projected and Actual Housing Costs in this table. Difference is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ntertainment" displayName="Entertainment" ref="H14:L20" totalsRowCount="1" headerRowDxfId="99" dataDxfId="98" totalsRowDxfId="97" headerRowCellStyle="Normal">
  <autoFilter ref="H14:L19" xr:uid="{00000000-0009-0000-0100-000002000000}">
    <filterColumn colId="0" hiddenButton="1"/>
    <filterColumn colId="1" hiddenButton="1"/>
    <filterColumn colId="2" hiddenButton="1"/>
    <filterColumn colId="3" hiddenButton="1"/>
    <filterColumn colId="4" hiddenButton="1"/>
  </autoFilter>
  <tableColumns count="5">
    <tableColumn id="1" xr3:uid="{00000000-0010-0000-0100-000001000000}" name="ENTERTAINMENT" totalsRowLabel="Subtotal" dataDxfId="96" totalsRowDxfId="35"/>
    <tableColumn id="2" xr3:uid="{00000000-0010-0000-0100-000002000000}" name="Projected Cost" dataDxfId="60" totalsRowDxfId="34"/>
    <tableColumn id="3" xr3:uid="{00000000-0010-0000-0100-000003000000}" name="Actual Cost" dataDxfId="59" totalsRowDxfId="33"/>
    <tableColumn id="4" xr3:uid="{00000000-0010-0000-0100-000004000000}" name="Difference" totalsRowFunction="sum" dataDxfId="78" totalsRowDxfId="32">
      <calculatedColumnFormula>Entertainment[[#This Row],[Projected Cost]]-Entertainment[[#This Row],[Actual Cost]]</calculatedColumnFormula>
    </tableColumn>
    <tableColumn id="5" xr3:uid="{01D0DC82-34AB-4764-A00F-544858F3D910}" name="Plan to Cut Spending:" dataDxfId="36" totalsRowDxfId="31"/>
  </tableColumns>
  <tableStyleInfo name="Address Book" showFirstColumn="1" showLastColumn="1" showRowStripes="1" showColumnStripes="0"/>
  <extLst>
    <ext xmlns:x14="http://schemas.microsoft.com/office/spreadsheetml/2009/9/main" uri="{504A1905-F514-4f6f-8877-14C23A59335A}">
      <x14:table altTextSummary="Enter Projected and Actual Entertainment Costs in this tabl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oans" displayName="Loans" ref="H22:L32" totalsRowCount="1" headerRowDxfId="74" dataDxfId="95" totalsRowDxfId="94">
  <autoFilter ref="H22:L31"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Debts" totalsRowLabel="Subtotal" dataDxfId="54" totalsRowDxfId="9"/>
    <tableColumn id="2" xr3:uid="{00000000-0010-0000-0200-000002000000}" name="Total Amount Owed" dataDxfId="53" totalsRowDxfId="8"/>
    <tableColumn id="3" xr3:uid="{00000000-0010-0000-0200-000003000000}" name="Interest Rate" dataDxfId="52" totalsRowDxfId="7" dataCellStyle="Percent"/>
    <tableColumn id="4" xr3:uid="{00000000-0010-0000-0200-000004000000}" name="Monthly Payment" totalsRowFunction="sum" dataDxfId="51" totalsRowDxfId="6"/>
    <tableColumn id="5" xr3:uid="{A83E8B54-A0E7-42FF-9840-1458B87161F7}" name="Debt Repayment Plan" dataDxfId="47" totalsRowDxfId="5"/>
  </tableColumns>
  <tableStyleInfo name="Address Book" showFirstColumn="1" showLastColumn="1" showRowStripes="1" showColumnStripes="0"/>
  <extLst>
    <ext xmlns:x14="http://schemas.microsoft.com/office/spreadsheetml/2009/9/main" uri="{504A1905-F514-4f6f-8877-14C23A59335A}">
      <x14:table altTextSummary="Enter Projected and Actual Loan Costs in this tabl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ation" displayName="Transportation" ref="B27:F34" totalsRowCount="1" headerRowDxfId="93" dataDxfId="92" totalsRowDxfId="91">
  <autoFilter ref="B27:F33"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TRANSPORTATION" totalsRowLabel="Subtotal" dataDxfId="70" totalsRowDxfId="4"/>
    <tableColumn id="2" xr3:uid="{00000000-0010-0000-0300-000002000000}" name="Projected Cost" dataDxfId="68" totalsRowDxfId="3"/>
    <tableColumn id="3" xr3:uid="{00000000-0010-0000-0300-000003000000}" name="Actual Cost" dataDxfId="67" totalsRowDxfId="2"/>
    <tableColumn id="4" xr3:uid="{00000000-0010-0000-0300-000004000000}" name="Difference" totalsRowFunction="sum" dataDxfId="69" totalsRowDxfId="1">
      <calculatedColumnFormula>Transportation[[#This Row],[Projected Cost]]-Transportation[[#This Row],[Actual Cost]]</calculatedColumnFormula>
    </tableColumn>
    <tableColumn id="5" xr3:uid="{6B92750B-8352-4C86-9612-76F172ACE4A9}" name="Plan to Cut Spending:" dataDxfId="40" totalsRowDxfId="0"/>
  </tableColumns>
  <tableStyleInfo name="Address Book" showFirstColumn="1" showLastColumn="1" showRowStripes="1" showColumnStripes="0"/>
  <extLst>
    <ext xmlns:x14="http://schemas.microsoft.com/office/spreadsheetml/2009/9/main" uri="{504A1905-F514-4f6f-8877-14C23A59335A}">
      <x14:table altTextSummary="Enter Projected and Actual Transportation Costs in this tabl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nsurance" displayName="Insurance" ref="B36:F41" totalsRowCount="1" headerRowDxfId="90" dataDxfId="89" totalsRowDxfId="88">
  <autoFilter ref="B36:F40"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INSURANCE" totalsRowLabel="Subtotal" dataDxfId="87" totalsRowDxfId="30"/>
    <tableColumn id="2" xr3:uid="{00000000-0010-0000-0400-000002000000}" name="Projected Cost" dataDxfId="66" totalsRowDxfId="29"/>
    <tableColumn id="3" xr3:uid="{00000000-0010-0000-0400-000003000000}" name="Actual Cost" dataDxfId="65" totalsRowDxfId="28"/>
    <tableColumn id="4" xr3:uid="{00000000-0010-0000-0400-000004000000}" name="Difference" totalsRowFunction="sum" dataDxfId="77" totalsRowDxfId="27">
      <calculatedColumnFormula>Insurance[[#This Row],[Projected Cost]]-Insurance[[#This Row],[Actual Cost]]</calculatedColumnFormula>
    </tableColumn>
    <tableColumn id="5" xr3:uid="{79413FFE-27B1-4FCD-9F90-01DF9C67CBF7}" name="Plan to Cut Spending:" dataDxfId="39" totalsRowDxfId="26"/>
  </tableColumns>
  <tableStyleInfo name="Address Book" showFirstColumn="1" showLastColumn="1" showRowStripes="1" showColumnStripes="0"/>
  <extLst>
    <ext xmlns:x14="http://schemas.microsoft.com/office/spreadsheetml/2009/9/main" uri="{504A1905-F514-4f6f-8877-14C23A59335A}">
      <x14:table altTextSummary="Enter Projected and Actual Insurance Costs in this tabl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avings" displayName="Savings" ref="H34:L39" totalsRowCount="1" headerRowDxfId="72" dataDxfId="86" totalsRowDxfId="85">
  <autoFilter ref="H34:L38"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SAVINGS/INVESTMENTS" totalsRowLabel="Subtotal" dataDxfId="58" totalsRowDxfId="14"/>
    <tableColumn id="2" xr3:uid="{00000000-0010-0000-0600-000002000000}" name="Monthly Contribution" dataDxfId="57" totalsRowDxfId="13"/>
    <tableColumn id="3" xr3:uid="{00000000-0010-0000-0600-000003000000}" name="Actual Savings" dataDxfId="56" totalsRowDxfId="12"/>
    <tableColumn id="4" xr3:uid="{00000000-0010-0000-0600-000004000000}" name="Difference" totalsRowFunction="sum" dataDxfId="55" totalsRowDxfId="11">
      <calculatedColumnFormula>Savings[[#This Row],[Monthly Contribution]]-Savings[[#This Row],[Actual Savings]]</calculatedColumnFormula>
    </tableColumn>
    <tableColumn id="5" xr3:uid="{400B509C-C545-4EC6-ADDB-FCF5E35798CF}" name="Plan to Increase Savings:" dataDxfId="15" totalsRowDxfId="10"/>
  </tableColumns>
  <tableStyleInfo name="Address Book" showFirstColumn="1" showLastColumn="1" showRowStripes="1" showColumnStripes="0"/>
  <extLst>
    <ext xmlns:x14="http://schemas.microsoft.com/office/spreadsheetml/2009/9/main" uri="{504A1905-F514-4f6f-8877-14C23A59335A}">
      <x14:table altTextSummary="Enter Projected and Actual Costs for Savings or Investments in this tabl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Food" displayName="Food" ref="B43:F47" totalsRowCount="1" headerRowDxfId="73" dataDxfId="84" totalsRowDxfId="83">
  <autoFilter ref="B43:F46" xr:uid="{00000000-0009-0000-0100-000008000000}">
    <filterColumn colId="0" hiddenButton="1"/>
    <filterColumn colId="1" hiddenButton="1"/>
    <filterColumn colId="2" hiddenButton="1"/>
    <filterColumn colId="3" hiddenButton="1"/>
    <filterColumn colId="4" hiddenButton="1"/>
  </autoFilter>
  <tableColumns count="5">
    <tableColumn id="1" xr3:uid="{00000000-0010-0000-0700-000001000000}" name="FOOD" totalsRowLabel="Subtotal" dataDxfId="82" totalsRowDxfId="25"/>
    <tableColumn id="2" xr3:uid="{00000000-0010-0000-0700-000002000000}" name="Projected Cost" dataDxfId="64" totalsRowDxfId="24"/>
    <tableColumn id="3" xr3:uid="{00000000-0010-0000-0700-000003000000}" name="Actual Cost" dataDxfId="63" totalsRowDxfId="23"/>
    <tableColumn id="4" xr3:uid="{00000000-0010-0000-0700-000004000000}" name="Difference" totalsRowFunction="sum" dataDxfId="76" totalsRowDxfId="22">
      <calculatedColumnFormula>Food[[#This Row],[Projected Cost]]-Food[[#This Row],[Actual Cost]]</calculatedColumnFormula>
    </tableColumn>
    <tableColumn id="5" xr3:uid="{CC865F84-BD01-4F5E-8147-43F59367430E}" name="Plan to Cut Spending:" dataDxfId="38" totalsRowDxfId="21"/>
  </tableColumns>
  <tableStyleInfo name="Address Book" showFirstColumn="1" showLastColumn="1" showRowStripes="1" showColumnStripes="0"/>
  <extLst>
    <ext xmlns:x14="http://schemas.microsoft.com/office/spreadsheetml/2009/9/main" uri="{504A1905-F514-4f6f-8877-14C23A59335A}">
      <x14:table altTextSummary="Enter Projected and Actual Food Costs in this tabl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ersonalCare" displayName="PersonalCare" ref="B49:F56" totalsRowCount="1" headerRowDxfId="71" dataDxfId="81" totalsRowDxfId="80">
  <autoFilter ref="B49:F55" xr:uid="{00000000-0009-0000-0100-00000C000000}">
    <filterColumn colId="0" hiddenButton="1"/>
    <filterColumn colId="1" hiddenButton="1"/>
    <filterColumn colId="2" hiddenButton="1"/>
    <filterColumn colId="3" hiddenButton="1"/>
    <filterColumn colId="4" hiddenButton="1"/>
  </autoFilter>
  <tableColumns count="5">
    <tableColumn id="1" xr3:uid="{00000000-0010-0000-0B00-000001000000}" name="PERSONAL" totalsRowLabel="Subtotal" dataDxfId="79" totalsRowDxfId="20"/>
    <tableColumn id="2" xr3:uid="{00000000-0010-0000-0B00-000002000000}" name="Projected Cost" dataDxfId="62" totalsRowDxfId="19"/>
    <tableColumn id="3" xr3:uid="{00000000-0010-0000-0B00-000003000000}" name="Actual Cost" dataDxfId="61" totalsRowDxfId="18"/>
    <tableColumn id="4" xr3:uid="{00000000-0010-0000-0B00-000004000000}" name="Difference" totalsRowFunction="sum" dataDxfId="75" totalsRowDxfId="17">
      <calculatedColumnFormula>PersonalCare[[#This Row],[Projected Cost]]-PersonalCare[[#This Row],[Actual Cost]]</calculatedColumnFormula>
    </tableColumn>
    <tableColumn id="5" xr3:uid="{C63BDFC5-186F-4C22-B578-FA98E005CD07}" name="Plan to Cut Spending:" dataDxfId="37" totalsRowDxfId="16"/>
  </tableColumns>
  <tableStyleInfo name="Address Book" showFirstColumn="1" showLastColumn="1" showRowStripes="1" showColumnStripes="0"/>
  <extLst>
    <ext xmlns:x14="http://schemas.microsoft.com/office/spreadsheetml/2009/9/main" uri="{504A1905-F514-4f6f-8877-14C23A59335A}">
      <x14:table altTextSummary="Enter Projected and Actual Personal Care Costs in this table. Difference is auto calculated"/>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sheetPr>
  <dimension ref="B1:B9"/>
  <sheetViews>
    <sheetView showGridLines="0" workbookViewId="0">
      <selection activeCell="D8" sqref="D8"/>
    </sheetView>
  </sheetViews>
  <sheetFormatPr defaultRowHeight="13.2"/>
  <cols>
    <col min="1" max="1" width="2.36328125" customWidth="1"/>
    <col min="2" max="2" width="80.6328125" customWidth="1"/>
    <col min="3" max="3" width="2.6328125" customWidth="1"/>
  </cols>
  <sheetData>
    <row r="1" spans="2:2" s="2" customFormat="1" ht="30" customHeight="1">
      <c r="B1" s="44" t="s">
        <v>79</v>
      </c>
    </row>
    <row r="2" spans="2:2" ht="48.6" customHeight="1">
      <c r="B2" s="1" t="s">
        <v>80</v>
      </c>
    </row>
    <row r="3" spans="2:2" ht="34.35" customHeight="1">
      <c r="B3" s="1" t="s">
        <v>81</v>
      </c>
    </row>
    <row r="4" spans="2:2" ht="33.75" customHeight="1">
      <c r="B4" s="1" t="s">
        <v>82</v>
      </c>
    </row>
    <row r="5" spans="2:2" ht="34.35" customHeight="1">
      <c r="B5" s="1" t="s">
        <v>83</v>
      </c>
    </row>
    <row r="6" spans="2:2" ht="41.4">
      <c r="B6" s="1" t="s">
        <v>84</v>
      </c>
    </row>
    <row r="7" spans="2:2" ht="13.8">
      <c r="B7" s="4" t="s">
        <v>30</v>
      </c>
    </row>
    <row r="8" spans="2:2" ht="41.4">
      <c r="B8" s="1" t="s">
        <v>31</v>
      </c>
    </row>
    <row r="9" spans="2:2" ht="27.6">
      <c r="B9" s="1" t="s">
        <v>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4849F"/>
    <pageSetUpPr autoPageBreaks="0" fitToPage="1"/>
  </sheetPr>
  <dimension ref="B1:N66"/>
  <sheetViews>
    <sheetView showGridLines="0" tabSelected="1" topLeftCell="C1" zoomScale="93" zoomScaleNormal="55" workbookViewId="0">
      <selection activeCell="F49" sqref="F49"/>
    </sheetView>
  </sheetViews>
  <sheetFormatPr defaultRowHeight="13.2"/>
  <cols>
    <col min="1" max="1" width="2.36328125" style="5" customWidth="1"/>
    <col min="2" max="2" width="30.6328125" style="5" customWidth="1"/>
    <col min="3" max="3" width="15.90625" style="5" customWidth="1"/>
    <col min="4" max="4" width="26.1796875" style="5" customWidth="1"/>
    <col min="5" max="5" width="12.453125" style="5" customWidth="1"/>
    <col min="6" max="6" width="27.08984375" style="5" customWidth="1"/>
    <col min="7" max="7" width="9.1796875" style="5" customWidth="1"/>
    <col min="8" max="8" width="22.54296875" style="5" bestFit="1" customWidth="1"/>
    <col min="9" max="9" width="19.7265625" style="5" bestFit="1" customWidth="1"/>
    <col min="10" max="10" width="13.54296875" style="5" bestFit="1" customWidth="1"/>
    <col min="11" max="11" width="21.81640625" style="5" customWidth="1"/>
    <col min="12" max="12" width="22.6328125" style="5" bestFit="1" customWidth="1"/>
    <col min="13" max="16384" width="8.7265625" style="5"/>
  </cols>
  <sheetData>
    <row r="1" spans="2:12" s="7" customFormat="1" ht="13.8"/>
    <row r="2" spans="2:12" s="7" customFormat="1" ht="71.25" customHeight="1">
      <c r="B2" s="39" t="s">
        <v>41</v>
      </c>
      <c r="C2" s="39"/>
      <c r="D2" s="39"/>
      <c r="E2" s="39"/>
      <c r="F2" s="39"/>
      <c r="G2" s="39"/>
      <c r="H2" s="39"/>
      <c r="I2" s="39"/>
      <c r="J2" s="39"/>
      <c r="K2" s="39"/>
      <c r="L2" s="39"/>
    </row>
    <row r="4" spans="2:12" ht="24.9" customHeight="1">
      <c r="B4" s="17" t="s">
        <v>33</v>
      </c>
      <c r="C4" s="19"/>
      <c r="D4" s="16" t="s">
        <v>42</v>
      </c>
      <c r="H4" s="21" t="s">
        <v>35</v>
      </c>
      <c r="I4" s="22"/>
      <c r="J4" s="23"/>
      <c r="K4" s="36">
        <f>C7-K42</f>
        <v>2140</v>
      </c>
    </row>
    <row r="5" spans="2:12" ht="24.9" customHeight="1">
      <c r="B5" s="20" t="s">
        <v>52</v>
      </c>
      <c r="C5" s="28">
        <v>4300</v>
      </c>
      <c r="D5" s="27" t="s">
        <v>43</v>
      </c>
      <c r="H5" s="24"/>
      <c r="I5" s="25"/>
      <c r="J5" s="26"/>
      <c r="K5" s="37"/>
    </row>
    <row r="6" spans="2:12" ht="24.9" customHeight="1">
      <c r="B6" s="20" t="s">
        <v>0</v>
      </c>
      <c r="C6" s="28">
        <v>300</v>
      </c>
      <c r="D6" s="27" t="s">
        <v>44</v>
      </c>
      <c r="H6" s="21" t="s">
        <v>36</v>
      </c>
      <c r="I6" s="22"/>
      <c r="J6" s="23"/>
      <c r="K6" s="36">
        <f>C12-K44</f>
        <v>3048.627</v>
      </c>
    </row>
    <row r="7" spans="2:12" ht="24.9" customHeight="1">
      <c r="B7" s="20" t="s">
        <v>1</v>
      </c>
      <c r="C7" s="29">
        <f>SUM(C5:C6)</f>
        <v>4600</v>
      </c>
      <c r="D7" s="20"/>
      <c r="H7" s="24"/>
      <c r="I7" s="25"/>
      <c r="J7" s="26"/>
      <c r="K7" s="37"/>
    </row>
    <row r="8" spans="2:12" ht="24.9" customHeight="1">
      <c r="B8" s="6"/>
      <c r="C8" s="6"/>
      <c r="D8" s="20"/>
      <c r="H8" s="21" t="s">
        <v>37</v>
      </c>
      <c r="I8" s="22"/>
      <c r="J8" s="23"/>
      <c r="K8" s="36">
        <f>K6-K4</f>
        <v>908.62699999999995</v>
      </c>
    </row>
    <row r="9" spans="2:12" ht="24.9" customHeight="1">
      <c r="B9" s="17" t="s">
        <v>34</v>
      </c>
      <c r="C9" s="18"/>
      <c r="D9" s="20"/>
      <c r="H9" s="24"/>
      <c r="I9" s="25"/>
      <c r="J9" s="26"/>
      <c r="K9" s="37"/>
    </row>
    <row r="10" spans="2:12" ht="24.9" customHeight="1">
      <c r="B10" s="20" t="s">
        <v>52</v>
      </c>
      <c r="C10" s="28">
        <v>4000</v>
      </c>
      <c r="D10" s="20"/>
      <c r="J10" s="8"/>
    </row>
    <row r="11" spans="2:12" ht="24.9" customHeight="1">
      <c r="B11" s="20" t="s">
        <v>0</v>
      </c>
      <c r="C11" s="28">
        <v>300</v>
      </c>
      <c r="D11" s="20"/>
      <c r="E11" s="8"/>
      <c r="I11" s="9"/>
      <c r="J11" s="8"/>
    </row>
    <row r="12" spans="2:12" ht="24.9" customHeight="1">
      <c r="B12" s="20" t="s">
        <v>1</v>
      </c>
      <c r="C12" s="29">
        <f>SUM(C10:C11)</f>
        <v>4300</v>
      </c>
      <c r="D12" s="20"/>
    </row>
    <row r="14" spans="2:12" ht="24.9" customHeight="1">
      <c r="B14" s="31" t="s">
        <v>2</v>
      </c>
      <c r="C14" s="31" t="s">
        <v>3</v>
      </c>
      <c r="D14" s="31" t="s">
        <v>4</v>
      </c>
      <c r="E14" s="31" t="s">
        <v>5</v>
      </c>
      <c r="F14" s="40" t="s">
        <v>75</v>
      </c>
      <c r="H14" s="31" t="s">
        <v>6</v>
      </c>
      <c r="I14" s="31" t="s">
        <v>3</v>
      </c>
      <c r="J14" s="31" t="s">
        <v>4</v>
      </c>
      <c r="K14" s="31" t="s">
        <v>5</v>
      </c>
      <c r="L14" s="31" t="s">
        <v>75</v>
      </c>
    </row>
    <row r="15" spans="2:12" ht="24.9" customHeight="1">
      <c r="B15" s="3" t="s">
        <v>7</v>
      </c>
      <c r="C15" s="15">
        <v>1000</v>
      </c>
      <c r="D15" s="15">
        <v>1000</v>
      </c>
      <c r="E15" s="15">
        <f>Housing[[#This Row],[Projected Cost]]-Housing[[#This Row],[Actual Cost]]</f>
        <v>0</v>
      </c>
      <c r="F15" s="33"/>
      <c r="H15" s="3" t="s">
        <v>9</v>
      </c>
      <c r="I15" s="15"/>
      <c r="J15" s="15"/>
      <c r="K15" s="15">
        <f>Entertainment[[#This Row],[Projected Cost]]-Entertainment[[#This Row],[Actual Cost]]</f>
        <v>0</v>
      </c>
      <c r="L15" s="33"/>
    </row>
    <row r="16" spans="2:12" ht="24.9" customHeight="1">
      <c r="B16" s="3" t="s">
        <v>45</v>
      </c>
      <c r="C16" s="15">
        <v>54</v>
      </c>
      <c r="D16" s="15">
        <v>100</v>
      </c>
      <c r="E16" s="15">
        <f>Housing[[#This Row],[Projected Cost]]-Housing[[#This Row],[Actual Cost]]</f>
        <v>-46</v>
      </c>
      <c r="F16" s="42" t="s">
        <v>76</v>
      </c>
      <c r="H16" s="3" t="s">
        <v>11</v>
      </c>
      <c r="I16" s="15"/>
      <c r="J16" s="15"/>
      <c r="K16" s="15">
        <f>Entertainment[[#This Row],[Projected Cost]]-Entertainment[[#This Row],[Actual Cost]]</f>
        <v>0</v>
      </c>
      <c r="L16" s="43"/>
    </row>
    <row r="17" spans="2:12" ht="24.9" customHeight="1">
      <c r="B17" s="3" t="s">
        <v>8</v>
      </c>
      <c r="C17" s="15">
        <v>44</v>
      </c>
      <c r="D17" s="15">
        <v>56</v>
      </c>
      <c r="E17" s="15">
        <f>Housing[[#This Row],[Projected Cost]]-Housing[[#This Row],[Actual Cost]]</f>
        <v>-12</v>
      </c>
      <c r="F17" s="33"/>
      <c r="H17" s="3" t="s">
        <v>13</v>
      </c>
      <c r="I17" s="15"/>
      <c r="J17" s="15"/>
      <c r="K17" s="15">
        <f>Entertainment[[#This Row],[Projected Cost]]-Entertainment[[#This Row],[Actual Cost]]</f>
        <v>0</v>
      </c>
      <c r="L17" s="33"/>
    </row>
    <row r="18" spans="2:12" ht="24.9" customHeight="1">
      <c r="B18" s="3" t="s">
        <v>10</v>
      </c>
      <c r="C18" s="15">
        <v>22</v>
      </c>
      <c r="D18" s="15">
        <v>28</v>
      </c>
      <c r="E18" s="15">
        <f>Housing[[#This Row],[Projected Cost]]-Housing[[#This Row],[Actual Cost]]</f>
        <v>-6</v>
      </c>
      <c r="F18" s="33"/>
      <c r="H18" s="3" t="s">
        <v>56</v>
      </c>
      <c r="I18" s="15"/>
      <c r="J18" s="15"/>
      <c r="K18" s="15">
        <f>Entertainment[[#This Row],[Projected Cost]]-Entertainment[[#This Row],[Actual Cost]]</f>
        <v>0</v>
      </c>
      <c r="L18" s="33"/>
    </row>
    <row r="19" spans="2:12" ht="24.9" customHeight="1">
      <c r="B19" s="3" t="s">
        <v>12</v>
      </c>
      <c r="C19" s="15">
        <v>8</v>
      </c>
      <c r="D19" s="15">
        <v>8</v>
      </c>
      <c r="E19" s="15">
        <f>Housing[[#This Row],[Projected Cost]]-Housing[[#This Row],[Actual Cost]]</f>
        <v>0</v>
      </c>
      <c r="F19" s="33"/>
      <c r="H19" s="3" t="s">
        <v>14</v>
      </c>
      <c r="I19" s="15"/>
      <c r="J19" s="15"/>
      <c r="K19" s="15">
        <f>Entertainment[[#This Row],[Projected Cost]]-Entertainment[[#This Row],[Actual Cost]]</f>
        <v>0</v>
      </c>
      <c r="L19" s="33"/>
    </row>
    <row r="20" spans="2:12" ht="24.9" customHeight="1">
      <c r="B20" s="3" t="s">
        <v>46</v>
      </c>
      <c r="C20" s="15">
        <v>34</v>
      </c>
      <c r="D20" s="15">
        <v>34</v>
      </c>
      <c r="E20" s="15">
        <f>Housing[[#This Row],[Projected Cost]]-Housing[[#This Row],[Actual Cost]]</f>
        <v>0</v>
      </c>
      <c r="F20" s="42" t="s">
        <v>76</v>
      </c>
      <c r="H20" s="11" t="s">
        <v>29</v>
      </c>
      <c r="I20" s="3"/>
      <c r="J20" s="3"/>
      <c r="K20" s="15">
        <f>SUBTOTAL(109,Entertainment[Difference])</f>
        <v>0</v>
      </c>
      <c r="L20" s="38"/>
    </row>
    <row r="21" spans="2:12" ht="24.9" customHeight="1">
      <c r="B21" s="3" t="s">
        <v>15</v>
      </c>
      <c r="C21" s="15">
        <v>23</v>
      </c>
      <c r="D21" s="15">
        <v>0</v>
      </c>
      <c r="E21" s="15">
        <f>Housing[[#This Row],[Projected Cost]]-Housing[[#This Row],[Actual Cost]]</f>
        <v>23</v>
      </c>
      <c r="F21" s="33"/>
      <c r="H21" s="30"/>
      <c r="I21" s="30"/>
      <c r="J21" s="30"/>
      <c r="K21" s="30"/>
    </row>
    <row r="22" spans="2:12" ht="24.9" customHeight="1">
      <c r="B22" s="3" t="s">
        <v>16</v>
      </c>
      <c r="C22" s="15">
        <v>0</v>
      </c>
      <c r="D22" s="15">
        <v>0</v>
      </c>
      <c r="E22" s="15">
        <f>Housing[[#This Row],[Projected Cost]]-Housing[[#This Row],[Actual Cost]]</f>
        <v>0</v>
      </c>
      <c r="F22" s="33"/>
      <c r="H22" s="31" t="s">
        <v>57</v>
      </c>
      <c r="I22" s="31" t="s">
        <v>72</v>
      </c>
      <c r="J22" s="31" t="s">
        <v>73</v>
      </c>
      <c r="K22" s="31" t="s">
        <v>74</v>
      </c>
      <c r="L22" s="40" t="s">
        <v>66</v>
      </c>
    </row>
    <row r="23" spans="2:12" ht="24.9" customHeight="1">
      <c r="B23" s="3" t="s">
        <v>53</v>
      </c>
      <c r="C23" s="15">
        <v>25</v>
      </c>
      <c r="D23" s="15">
        <v>25</v>
      </c>
      <c r="E23" s="3">
        <f>Housing[[#This Row],[Projected Cost]]-Housing[[#This Row],[Actual Cost]]</f>
        <v>0</v>
      </c>
      <c r="F23" s="33"/>
      <c r="H23" s="3" t="s">
        <v>59</v>
      </c>
      <c r="I23" s="15">
        <v>1250</v>
      </c>
      <c r="J23" s="35">
        <v>0.373</v>
      </c>
      <c r="K23" s="15">
        <v>90</v>
      </c>
      <c r="L23" s="27" t="s">
        <v>67</v>
      </c>
    </row>
    <row r="24" spans="2:12" ht="24.9" customHeight="1">
      <c r="B24" s="3" t="s">
        <v>14</v>
      </c>
      <c r="C24" s="15">
        <v>0</v>
      </c>
      <c r="D24" s="15">
        <v>0</v>
      </c>
      <c r="E24" s="15">
        <f>Housing[[#This Row],[Projected Cost]]-Housing[[#This Row],[Actual Cost]]</f>
        <v>0</v>
      </c>
      <c r="F24" s="33"/>
      <c r="H24" s="3" t="s">
        <v>58</v>
      </c>
      <c r="I24" s="15"/>
      <c r="J24" s="14"/>
      <c r="K24" s="15"/>
      <c r="L24" s="33" t="s">
        <v>78</v>
      </c>
    </row>
    <row r="25" spans="2:12" ht="24.9" customHeight="1">
      <c r="B25" s="11" t="s">
        <v>29</v>
      </c>
      <c r="C25" s="3"/>
      <c r="D25" s="3"/>
      <c r="E25" s="15">
        <f>SUBTOTAL(109,Housing[Difference])</f>
        <v>-41</v>
      </c>
      <c r="F25" s="38"/>
      <c r="H25" s="3" t="s">
        <v>60</v>
      </c>
      <c r="I25" s="15"/>
      <c r="J25" s="14"/>
      <c r="K25" s="15"/>
      <c r="L25" s="33"/>
    </row>
    <row r="26" spans="2:12" ht="24.9" customHeight="1">
      <c r="B26" s="12"/>
      <c r="C26" s="12"/>
      <c r="D26" s="12"/>
      <c r="E26" s="12"/>
      <c r="F26" s="10"/>
      <c r="H26" s="3" t="s">
        <v>61</v>
      </c>
      <c r="I26" s="15"/>
      <c r="J26" s="14"/>
      <c r="K26" s="15"/>
      <c r="L26" s="33"/>
    </row>
    <row r="27" spans="2:12" ht="24.9" customHeight="1">
      <c r="B27" s="31" t="s">
        <v>17</v>
      </c>
      <c r="C27" s="31" t="s">
        <v>3</v>
      </c>
      <c r="D27" s="31" t="s">
        <v>4</v>
      </c>
      <c r="E27" s="31" t="s">
        <v>5</v>
      </c>
      <c r="F27" s="34" t="s">
        <v>75</v>
      </c>
      <c r="H27" s="3" t="s">
        <v>62</v>
      </c>
      <c r="I27" s="15"/>
      <c r="J27" s="14"/>
      <c r="K27" s="15"/>
      <c r="L27" s="33"/>
    </row>
    <row r="28" spans="2:12" ht="24.9" customHeight="1">
      <c r="B28" s="3" t="s">
        <v>50</v>
      </c>
      <c r="C28" s="15"/>
      <c r="D28" s="15"/>
      <c r="E28" s="15">
        <f>Transportation[[#This Row],[Projected Cost]]-Transportation[[#This Row],[Actual Cost]]</f>
        <v>0</v>
      </c>
      <c r="F28" s="33"/>
      <c r="H28" s="3" t="s">
        <v>18</v>
      </c>
      <c r="I28" s="15"/>
      <c r="J28" s="14"/>
      <c r="K28" s="15"/>
      <c r="L28" s="33"/>
    </row>
    <row r="29" spans="2:12" ht="24.9" customHeight="1">
      <c r="B29" s="3" t="s">
        <v>48</v>
      </c>
      <c r="C29" s="15"/>
      <c r="D29" s="15"/>
      <c r="E29" s="15">
        <f>Transportation[[#This Row],[Projected Cost]]-Transportation[[#This Row],[Actual Cost]]</f>
        <v>0</v>
      </c>
      <c r="F29" s="43"/>
      <c r="H29" s="3" t="s">
        <v>18</v>
      </c>
      <c r="I29" s="15"/>
      <c r="J29" s="14"/>
      <c r="K29" s="15"/>
      <c r="L29" s="33"/>
    </row>
    <row r="30" spans="2:12" ht="24.9" customHeight="1">
      <c r="B30" s="3" t="s">
        <v>19</v>
      </c>
      <c r="C30" s="15"/>
      <c r="D30" s="15"/>
      <c r="E30" s="15">
        <f>Transportation[[#This Row],[Projected Cost]]-Transportation[[#This Row],[Actual Cost]]</f>
        <v>0</v>
      </c>
      <c r="F30" s="33"/>
      <c r="H30" s="3" t="s">
        <v>18</v>
      </c>
      <c r="I30" s="15"/>
      <c r="J30" s="14"/>
      <c r="K30" s="15"/>
      <c r="L30" s="33"/>
    </row>
    <row r="31" spans="2:12" ht="24.9" customHeight="1">
      <c r="B31" s="3" t="s">
        <v>47</v>
      </c>
      <c r="C31" s="15"/>
      <c r="D31" s="15"/>
      <c r="E31" s="15">
        <f>Transportation[[#This Row],[Projected Cost]]-Transportation[[#This Row],[Actual Cost]]</f>
        <v>0</v>
      </c>
      <c r="F31" s="33"/>
      <c r="H31" s="3" t="s">
        <v>14</v>
      </c>
      <c r="I31" s="15"/>
      <c r="J31" s="14"/>
      <c r="K31" s="15"/>
      <c r="L31" s="33"/>
    </row>
    <row r="32" spans="2:12" ht="24.9" customHeight="1">
      <c r="B32" s="3" t="s">
        <v>20</v>
      </c>
      <c r="C32" s="15"/>
      <c r="D32" s="15"/>
      <c r="E32" s="15">
        <f>Transportation[[#This Row],[Projected Cost]]-Transportation[[#This Row],[Actual Cost]]</f>
        <v>0</v>
      </c>
      <c r="F32" s="33"/>
      <c r="H32" s="11" t="s">
        <v>29</v>
      </c>
      <c r="I32" s="15"/>
      <c r="J32" s="15"/>
      <c r="K32" s="15">
        <f>SUBTOTAL(109,Loans[Monthly Payment])</f>
        <v>90</v>
      </c>
      <c r="L32" s="32"/>
    </row>
    <row r="33" spans="2:14" ht="24.9" customHeight="1">
      <c r="B33" s="3" t="s">
        <v>14</v>
      </c>
      <c r="C33" s="15"/>
      <c r="D33" s="15"/>
      <c r="E33" s="15">
        <f>Transportation[[#This Row],[Projected Cost]]-Transportation[[#This Row],[Actual Cost]]</f>
        <v>0</v>
      </c>
      <c r="F33" s="43"/>
      <c r="H33" s="30"/>
      <c r="I33" s="30"/>
      <c r="J33" s="30"/>
      <c r="K33" s="30"/>
    </row>
    <row r="34" spans="2:14" ht="24.9" customHeight="1">
      <c r="B34" s="11" t="s">
        <v>29</v>
      </c>
      <c r="C34" s="15"/>
      <c r="D34" s="15"/>
      <c r="E34" s="15">
        <f>SUBTOTAL(109,Transportation[Difference])</f>
        <v>0</v>
      </c>
      <c r="F34" s="38"/>
      <c r="H34" s="31" t="s">
        <v>71</v>
      </c>
      <c r="I34" s="31" t="s">
        <v>70</v>
      </c>
      <c r="J34" s="31" t="s">
        <v>69</v>
      </c>
      <c r="K34" s="31" t="s">
        <v>5</v>
      </c>
      <c r="L34" s="31" t="s">
        <v>77</v>
      </c>
      <c r="N34" s="41"/>
    </row>
    <row r="35" spans="2:14" ht="24.9" customHeight="1">
      <c r="B35" s="12"/>
      <c r="C35" s="12"/>
      <c r="D35" s="12"/>
      <c r="E35" s="12"/>
      <c r="F35" s="42"/>
      <c r="H35" s="3" t="s">
        <v>68</v>
      </c>
      <c r="I35" s="15"/>
      <c r="J35" s="15"/>
      <c r="K35" s="15">
        <f>Savings[[#This Row],[Monthly Contribution]]-Savings[[#This Row],[Actual Savings]]</f>
        <v>0</v>
      </c>
      <c r="L35" s="33"/>
      <c r="N35" s="42"/>
    </row>
    <row r="36" spans="2:14" ht="24.9" customHeight="1">
      <c r="B36" s="31" t="s">
        <v>21</v>
      </c>
      <c r="C36" s="31" t="s">
        <v>3</v>
      </c>
      <c r="D36" s="31" t="s">
        <v>4</v>
      </c>
      <c r="E36" s="31" t="s">
        <v>5</v>
      </c>
      <c r="F36" s="34" t="s">
        <v>75</v>
      </c>
      <c r="H36" s="3" t="s">
        <v>24</v>
      </c>
      <c r="I36" s="15"/>
      <c r="J36" s="15"/>
      <c r="K36" s="15">
        <f>Savings[[#This Row],[Monthly Contribution]]-Savings[[#This Row],[Actual Savings]]</f>
        <v>0</v>
      </c>
      <c r="L36" s="43"/>
      <c r="N36" s="42"/>
    </row>
    <row r="37" spans="2:14" ht="24.9" customHeight="1">
      <c r="B37" s="3" t="s">
        <v>51</v>
      </c>
      <c r="C37" s="15"/>
      <c r="D37" s="15"/>
      <c r="E37" s="15">
        <f>Insurance[[#This Row],[Projected Cost]]-Insurance[[#This Row],[Actual Cost]]</f>
        <v>0</v>
      </c>
      <c r="F37" s="33"/>
      <c r="H37" s="3" t="s">
        <v>26</v>
      </c>
      <c r="I37" s="15"/>
      <c r="J37" s="15"/>
      <c r="K37" s="15">
        <f>Savings[[#This Row],[Monthly Contribution]]-Savings[[#This Row],[Actual Savings]]</f>
        <v>0</v>
      </c>
      <c r="L37" s="33"/>
      <c r="N37" s="42"/>
    </row>
    <row r="38" spans="2:14" ht="24.9" customHeight="1">
      <c r="B38" s="3" t="s">
        <v>22</v>
      </c>
      <c r="C38" s="15"/>
      <c r="D38" s="15"/>
      <c r="E38" s="15">
        <f>Insurance[[#This Row],[Projected Cost]]-Insurance[[#This Row],[Actual Cost]]</f>
        <v>0</v>
      </c>
      <c r="F38" s="43"/>
      <c r="H38" s="3" t="s">
        <v>14</v>
      </c>
      <c r="I38" s="15"/>
      <c r="J38" s="15"/>
      <c r="K38" s="15">
        <f>Savings[[#This Row],[Monthly Contribution]]-Savings[[#This Row],[Actual Savings]]</f>
        <v>0</v>
      </c>
      <c r="L38" s="33"/>
      <c r="N38" s="42"/>
    </row>
    <row r="39" spans="2:14" ht="24.9" customHeight="1">
      <c r="B39" s="3" t="s">
        <v>23</v>
      </c>
      <c r="C39" s="15"/>
      <c r="D39" s="15"/>
      <c r="E39" s="15">
        <f>Insurance[[#This Row],[Projected Cost]]-Insurance[[#This Row],[Actual Cost]]</f>
        <v>0</v>
      </c>
      <c r="F39" s="33"/>
      <c r="H39" s="11" t="s">
        <v>29</v>
      </c>
      <c r="I39" s="15"/>
      <c r="J39" s="15"/>
      <c r="K39" s="15">
        <f>SUBTOTAL(109,Savings[Difference])</f>
        <v>0</v>
      </c>
      <c r="L39" s="32"/>
      <c r="N39" s="42"/>
    </row>
    <row r="40" spans="2:14" ht="24.9" customHeight="1">
      <c r="B40" s="3" t="s">
        <v>14</v>
      </c>
      <c r="C40" s="15"/>
      <c r="D40" s="15"/>
      <c r="E40" s="15">
        <f>Insurance[[#This Row],[Projected Cost]]-Insurance[[#This Row],[Actual Cost]]</f>
        <v>0</v>
      </c>
      <c r="F40" s="33"/>
      <c r="H40" s="30"/>
      <c r="I40" s="30"/>
      <c r="J40" s="30"/>
      <c r="K40" s="30"/>
      <c r="N40" s="42"/>
    </row>
    <row r="41" spans="2:14" ht="24.9" customHeight="1">
      <c r="B41" s="11" t="s">
        <v>29</v>
      </c>
      <c r="C41" s="15"/>
      <c r="D41" s="15"/>
      <c r="E41" s="15">
        <f>SUBTOTAL(109,Insurance[Difference])</f>
        <v>0</v>
      </c>
      <c r="F41" s="38"/>
      <c r="H41" s="30"/>
      <c r="I41" s="30"/>
      <c r="J41" s="30"/>
      <c r="K41" s="30"/>
      <c r="N41" s="42"/>
    </row>
    <row r="42" spans="2:14" ht="24.9" customHeight="1">
      <c r="B42" s="12"/>
      <c r="C42" s="12"/>
      <c r="D42" s="12"/>
      <c r="E42" s="12"/>
      <c r="F42" s="10"/>
      <c r="H42" s="21" t="s">
        <v>38</v>
      </c>
      <c r="I42" s="22"/>
      <c r="J42" s="23"/>
      <c r="K42" s="36">
        <f>SUBTOTAL(109,Housing[Projected Cost],Transportation[Projected Cost],Insurance[Projected Cost],Food[Projected Cost],PersonalCare[Projected Cost],Entertainment[Projected Cost],Loans[Total Amount Owed],Savings[Monthly Contribution])</f>
        <v>2460</v>
      </c>
    </row>
    <row r="43" spans="2:14" ht="24.9" customHeight="1">
      <c r="B43" s="31" t="s">
        <v>25</v>
      </c>
      <c r="C43" s="31" t="s">
        <v>3</v>
      </c>
      <c r="D43" s="31" t="s">
        <v>4</v>
      </c>
      <c r="E43" s="31" t="s">
        <v>5</v>
      </c>
      <c r="F43" s="34" t="s">
        <v>75</v>
      </c>
      <c r="H43" s="24"/>
      <c r="I43" s="25"/>
      <c r="J43" s="26"/>
      <c r="K43" s="37"/>
    </row>
    <row r="44" spans="2:14" ht="24.9" customHeight="1">
      <c r="B44" s="3" t="s">
        <v>27</v>
      </c>
      <c r="C44" s="15"/>
      <c r="D44" s="15"/>
      <c r="E44" s="15">
        <f>Food[[#This Row],[Projected Cost]]-Food[[#This Row],[Actual Cost]]</f>
        <v>0</v>
      </c>
      <c r="F44" s="33"/>
      <c r="H44" s="21" t="s">
        <v>39</v>
      </c>
      <c r="I44" s="22"/>
      <c r="J44" s="23"/>
      <c r="K44" s="36">
        <f>SUBTOTAL(109,Housing[Actual Cost],Transportation[Actual Cost],Insurance[Actual Cost],Food[Actual Cost],PersonalCare[Actual Cost],Entertainment[Actual Cost],Loans[Interest Rate],Savings[Actual Savings])</f>
        <v>1251.373</v>
      </c>
    </row>
    <row r="45" spans="2:14" ht="24.9" customHeight="1">
      <c r="B45" s="3" t="s">
        <v>49</v>
      </c>
      <c r="C45" s="15"/>
      <c r="D45" s="15"/>
      <c r="E45" s="15">
        <f>Food[[#This Row],[Projected Cost]]-Food[[#This Row],[Actual Cost]]</f>
        <v>0</v>
      </c>
      <c r="F45" s="43"/>
      <c r="H45" s="24"/>
      <c r="I45" s="25"/>
      <c r="J45" s="26"/>
      <c r="K45" s="37"/>
    </row>
    <row r="46" spans="2:14" ht="24.9" customHeight="1">
      <c r="B46" s="3" t="s">
        <v>14</v>
      </c>
      <c r="C46" s="15"/>
      <c r="D46" s="15"/>
      <c r="E46" s="15">
        <f>Food[[#This Row],[Projected Cost]]-Food[[#This Row],[Actual Cost]]</f>
        <v>0</v>
      </c>
      <c r="F46" s="33"/>
      <c r="H46" s="21" t="s">
        <v>40</v>
      </c>
      <c r="I46" s="22"/>
      <c r="J46" s="23"/>
      <c r="K46" s="36">
        <f>K42-K44</f>
        <v>1208.627</v>
      </c>
    </row>
    <row r="47" spans="2:14" ht="24.9" customHeight="1">
      <c r="B47" s="11" t="s">
        <v>29</v>
      </c>
      <c r="C47" s="15"/>
      <c r="D47" s="15"/>
      <c r="E47" s="15">
        <f>SUBTOTAL(109,Food[Difference])</f>
        <v>0</v>
      </c>
      <c r="F47" s="38"/>
      <c r="H47" s="24"/>
      <c r="I47" s="25"/>
      <c r="J47" s="26"/>
      <c r="K47" s="37"/>
    </row>
    <row r="48" spans="2:14" ht="24.9" customHeight="1">
      <c r="B48" s="12"/>
      <c r="C48" s="12"/>
      <c r="D48" s="12"/>
      <c r="E48" s="12"/>
      <c r="F48" s="10"/>
    </row>
    <row r="49" spans="2:6" ht="24.9" customHeight="1">
      <c r="B49" s="31" t="s">
        <v>63</v>
      </c>
      <c r="C49" s="31" t="s">
        <v>3</v>
      </c>
      <c r="D49" s="31" t="s">
        <v>4</v>
      </c>
      <c r="E49" s="31" t="s">
        <v>5</v>
      </c>
      <c r="F49" s="34" t="s">
        <v>75</v>
      </c>
    </row>
    <row r="50" spans="2:6" ht="24.9" customHeight="1">
      <c r="B50" s="3" t="s">
        <v>65</v>
      </c>
      <c r="C50" s="15"/>
      <c r="D50" s="15"/>
      <c r="E50" s="15">
        <f>PersonalCare[[#This Row],[Projected Cost]]-PersonalCare[[#This Row],[Actual Cost]]</f>
        <v>0</v>
      </c>
      <c r="F50" s="33"/>
    </row>
    <row r="51" spans="2:6" ht="24.9" customHeight="1">
      <c r="B51" s="3" t="s">
        <v>64</v>
      </c>
      <c r="C51" s="15"/>
      <c r="D51" s="15"/>
      <c r="E51" s="15">
        <f>PersonalCare[[#This Row],[Projected Cost]]-PersonalCare[[#This Row],[Actual Cost]]</f>
        <v>0</v>
      </c>
      <c r="F51" s="43"/>
    </row>
    <row r="52" spans="2:6" ht="24.9" customHeight="1">
      <c r="B52" s="3" t="s">
        <v>28</v>
      </c>
      <c r="C52" s="15"/>
      <c r="D52" s="15"/>
      <c r="E52" s="15">
        <f>PersonalCare[[#This Row],[Projected Cost]]-PersonalCare[[#This Row],[Actual Cost]]</f>
        <v>0</v>
      </c>
      <c r="F52" s="33"/>
    </row>
    <row r="53" spans="2:6" ht="24.9" customHeight="1">
      <c r="B53" s="3" t="s">
        <v>54</v>
      </c>
      <c r="C53" s="15"/>
      <c r="D53" s="15"/>
      <c r="E53" s="15">
        <f>PersonalCare[[#This Row],[Projected Cost]]-PersonalCare[[#This Row],[Actual Cost]]</f>
        <v>0</v>
      </c>
      <c r="F53" s="33"/>
    </row>
    <row r="54" spans="2:6" ht="24.9" customHeight="1">
      <c r="B54" s="3" t="s">
        <v>55</v>
      </c>
      <c r="C54" s="15"/>
      <c r="D54" s="15"/>
      <c r="E54" s="15">
        <f>PersonalCare[[#This Row],[Projected Cost]]-PersonalCare[[#This Row],[Actual Cost]]</f>
        <v>0</v>
      </c>
      <c r="F54" s="33"/>
    </row>
    <row r="55" spans="2:6" ht="24.9" customHeight="1">
      <c r="B55" s="3" t="s">
        <v>14</v>
      </c>
      <c r="C55" s="15"/>
      <c r="D55" s="15"/>
      <c r="E55" s="15">
        <f>PersonalCare[[#This Row],[Projected Cost]]-PersonalCare[[#This Row],[Actual Cost]]</f>
        <v>0</v>
      </c>
      <c r="F55" s="43"/>
    </row>
    <row r="56" spans="2:6" ht="24.9" customHeight="1">
      <c r="B56" s="11" t="s">
        <v>29</v>
      </c>
      <c r="C56" s="15"/>
      <c r="D56" s="15"/>
      <c r="E56" s="15">
        <f>SUBTOTAL(109,PersonalCare[Difference])</f>
        <v>0</v>
      </c>
      <c r="F56" s="32"/>
    </row>
    <row r="57" spans="2:6" ht="24.9" customHeight="1">
      <c r="B57" s="13"/>
      <c r="C57" s="13"/>
      <c r="D57" s="13"/>
      <c r="E57" s="13"/>
      <c r="F57" s="10"/>
    </row>
    <row r="58" spans="2:6" ht="24.9" customHeight="1">
      <c r="F58" s="10"/>
    </row>
    <row r="59" spans="2:6" ht="24.9" customHeight="1">
      <c r="F59" s="10"/>
    </row>
    <row r="60" spans="2:6" ht="24.9" customHeight="1">
      <c r="F60" s="10"/>
    </row>
    <row r="61" spans="2:6" ht="24.9" customHeight="1">
      <c r="F61" s="10"/>
    </row>
    <row r="62" spans="2:6" ht="24.9" customHeight="1">
      <c r="F62" s="10"/>
    </row>
    <row r="63" spans="2:6" ht="24.9" customHeight="1">
      <c r="F63" s="10"/>
    </row>
    <row r="64" spans="2:6" ht="24.9" customHeight="1">
      <c r="F64" s="10"/>
    </row>
    <row r="65" spans="6:6" ht="24.9" customHeight="1">
      <c r="F65" s="10"/>
    </row>
    <row r="66" spans="6:6" ht="24.9" customHeight="1">
      <c r="F66" s="10"/>
    </row>
  </sheetData>
  <mergeCells count="20">
    <mergeCell ref="H42:J43"/>
    <mergeCell ref="H44:J45"/>
    <mergeCell ref="H46:J47"/>
    <mergeCell ref="K42:K43"/>
    <mergeCell ref="K44:K45"/>
    <mergeCell ref="K46:K47"/>
    <mergeCell ref="H4:J5"/>
    <mergeCell ref="K4:K5"/>
    <mergeCell ref="H6:J7"/>
    <mergeCell ref="H8:J9"/>
    <mergeCell ref="K6:K7"/>
    <mergeCell ref="K8:K9"/>
    <mergeCell ref="B2:L2"/>
    <mergeCell ref="B26:E26"/>
    <mergeCell ref="B35:E35"/>
    <mergeCell ref="B42:E42"/>
    <mergeCell ref="B48:E48"/>
    <mergeCell ref="B4:C4"/>
    <mergeCell ref="B9:C9"/>
    <mergeCell ref="B57:E57"/>
  </mergeCells>
  <printOptions horizontalCentered="1"/>
  <pageMargins left="0.4" right="0.4" top="0.4" bottom="0.4" header="0.3" footer="0.3"/>
  <pageSetup scale="81" fitToHeight="0" orientation="portrait" r:id="rId1"/>
  <headerFooter differentFirst="1">
    <oddFooter>Page &amp;P of &amp;N</oddFooter>
  </headerFooter>
  <ignoredErrors>
    <ignoredError sqref="E28:E29 E37:E40 E44:E46 E32:E33 E52:E55 E50" emptyCellReference="1"/>
  </ignoredErrors>
  <drawing r:id="rId2"/>
  <tableParts count="8">
    <tablePart r:id="rId3"/>
    <tablePart r:id="rId4"/>
    <tablePart r:id="rId5"/>
    <tablePart r:id="rId6"/>
    <tablePart r:id="rId7"/>
    <tablePart r:id="rId8"/>
    <tablePart r:id="rId9"/>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0D6369F-E7E4-4C61-9F47-33FFE80F8E11}">
  <ds:schemaRefs>
    <ds:schemaRef ds:uri="http://schemas.microsoft.com/sharepoint/v3/contenttype/forms"/>
  </ds:schemaRefs>
</ds:datastoreItem>
</file>

<file path=customXml/itemProps2.xml><?xml version="1.0" encoding="utf-8"?>
<ds:datastoreItem xmlns:ds="http://schemas.openxmlformats.org/officeDocument/2006/customXml" ds:itemID="{EB46AF36-0E29-43D5-9042-907F679B3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E4917D-B4E2-41EC-A344-CAB929C318ED}">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vt:lpstr>
      <vt:lpstr>Financial Recovery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2019-03-18T20:41:36Z</dcterms:created>
  <dcterms:modified xsi:type="dcterms:W3CDTF">2020-05-17T18:44:25Z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